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codeName="ThisWorkbook" defaultThemeVersion="124226"/>
  <mc:AlternateContent xmlns:mc="http://schemas.openxmlformats.org/markup-compatibility/2006">
    <mc:Choice Requires="x15">
      <x15ac:absPath xmlns:x15ac="http://schemas.microsoft.com/office/spreadsheetml/2010/11/ac" url="C:\Users\pankajs\Desktop\Document Folder\"/>
    </mc:Choice>
  </mc:AlternateContent>
  <xr:revisionPtr revIDLastSave="0" documentId="13_ncr:1_{D2A8EAC1-B032-4261-8FD8-77FE36047D03}" xr6:coauthVersionLast="36" xr6:coauthVersionMax="36" xr10:uidLastSave="{00000000-0000-0000-0000-000000000000}"/>
  <bookViews>
    <workbookView xWindow="120" yWindow="45" windowWidth="15135" windowHeight="7710" xr2:uid="{00000000-000D-0000-FFFF-FFFF00000000}"/>
  </bookViews>
  <sheets>
    <sheet name="estimate" sheetId="1" r:id="rId1"/>
  </sheets>
  <calcPr calcId="191029"/>
</workbook>
</file>

<file path=xl/calcChain.xml><?xml version="1.0" encoding="utf-8"?>
<calcChain xmlns="http://schemas.openxmlformats.org/spreadsheetml/2006/main">
  <c r="H24" i="1" l="1"/>
  <c r="H23" i="1"/>
  <c r="E19" i="1" l="1"/>
  <c r="E18" i="1"/>
  <c r="E10" i="1"/>
  <c r="E21" i="1" l="1"/>
  <c r="H61" i="1" l="1"/>
  <c r="H60" i="1"/>
  <c r="H59" i="1"/>
  <c r="H54" i="1"/>
  <c r="H53" i="1"/>
  <c r="H52" i="1"/>
  <c r="G48" i="1"/>
  <c r="H48" i="1" s="1"/>
  <c r="H32" i="1"/>
  <c r="H44" i="1"/>
  <c r="H39" i="1"/>
  <c r="H38" i="1"/>
  <c r="E20" i="1" l="1"/>
  <c r="E13" i="1" l="1"/>
  <c r="H66" i="1"/>
  <c r="E17" i="1" s="1"/>
  <c r="H63" i="1"/>
  <c r="E16" i="1" s="1"/>
  <c r="H35" i="1"/>
  <c r="H31" i="1"/>
  <c r="H34" i="1"/>
  <c r="E12" i="1"/>
  <c r="H36" i="1"/>
  <c r="H33" i="1"/>
  <c r="E15" i="1"/>
  <c r="H62" i="1"/>
  <c r="H37" i="1"/>
  <c r="E9" i="1" l="1"/>
  <c r="E11" i="1"/>
  <c r="E14" i="1"/>
  <c r="E6" i="1" l="1"/>
  <c r="H6" i="1" s="1"/>
  <c r="H5" i="1" l="1"/>
  <c r="H7" i="1" l="1"/>
</calcChain>
</file>

<file path=xl/sharedStrings.xml><?xml version="1.0" encoding="utf-8"?>
<sst xmlns="http://schemas.openxmlformats.org/spreadsheetml/2006/main" count="275" uniqueCount="102">
  <si>
    <t>Sl. No.</t>
  </si>
  <si>
    <t>Activity Description</t>
  </si>
  <si>
    <t>Responsibility</t>
  </si>
  <si>
    <t>Installation</t>
  </si>
  <si>
    <t>Key Mapping</t>
  </si>
  <si>
    <t>Branch Accounts Setup</t>
  </si>
  <si>
    <t>Default Accounts Setup</t>
  </si>
  <si>
    <t>Setup InterCompany Landscape</t>
  </si>
  <si>
    <t>Deploy Landscape and Initialize Data to B1 Companies</t>
  </si>
  <si>
    <t>Master Setup</t>
  </si>
  <si>
    <t>Landscape Setup</t>
  </si>
  <si>
    <t>Map Accounts for Default P&amp;L categories</t>
  </si>
  <si>
    <t>Map Accounts for Default Balance Sheet categories</t>
  </si>
  <si>
    <t>Define B1i Setup (in SBO Companies)</t>
  </si>
  <si>
    <t>Define Messaging Setup (in SBO Companies)</t>
  </si>
  <si>
    <t>Define Vendor / Customer Pair for each Partner Company</t>
  </si>
  <si>
    <t>Assumptions:</t>
  </si>
  <si>
    <t>Consolidation Setup</t>
  </si>
  <si>
    <t>Account Mapping for Consolidation (to be done in each partner company)</t>
  </si>
  <si>
    <t>Import Consolidation COA to each partner company</t>
  </si>
  <si>
    <t>Define Current Exchange Rates in Each Partner Company</t>
  </si>
  <si>
    <t>Y</t>
  </si>
  <si>
    <t>Add-on Installation in each Partner Company</t>
  </si>
  <si>
    <t>This estimate assumes that the SAP Business One has already been setup for transactions, including all setups and master data creation</t>
  </si>
  <si>
    <t>Excel Template</t>
  </si>
  <si>
    <t>Prepare Consolidation COA</t>
  </si>
  <si>
    <t>Customer</t>
  </si>
  <si>
    <t>Item Master Setup for Common Items</t>
  </si>
  <si>
    <t>Business Partner Setup for Common Partners</t>
  </si>
  <si>
    <t>Functional Area</t>
  </si>
  <si>
    <t>Mandatory</t>
  </si>
  <si>
    <t>NA</t>
  </si>
  <si>
    <t>InterCompany Trade</t>
  </si>
  <si>
    <t>Define Due to &amp; Due from Accounts for each Partner Company in the Chart of Accounts</t>
  </si>
  <si>
    <t>Define Default Expense Account in the Chart of Accounts</t>
  </si>
  <si>
    <t>Define Default Income Account in the Chart of Accounts</t>
  </si>
  <si>
    <t>Define Rounding Account in the Chart of Accounts</t>
  </si>
  <si>
    <t>Define Control Accounts for each IC Partner Vendor / Customer Pair in the Chart of Accounts</t>
  </si>
  <si>
    <t>Consolidation</t>
  </si>
  <si>
    <t>G/L Allocation / Centralized Payments</t>
  </si>
  <si>
    <t>Fixed Hours</t>
  </si>
  <si>
    <t>Total Hours</t>
  </si>
  <si>
    <t>Hours per Company</t>
  </si>
  <si>
    <t>Centralized Payments</t>
  </si>
  <si>
    <t>Module</t>
  </si>
  <si>
    <t>Required</t>
  </si>
  <si>
    <t>InterCompany Service Management</t>
  </si>
  <si>
    <t>Service Management</t>
  </si>
  <si>
    <t>Allocation</t>
  </si>
  <si>
    <t>Ensure that Inventory Setup in General Settings is Identical</t>
  </si>
  <si>
    <t>Setup Consolidation Company</t>
  </si>
  <si>
    <t>Intercompany Scenario Installer</t>
  </si>
  <si>
    <t>Define General Settings (in SBO Companies)</t>
  </si>
  <si>
    <t>Define Intercompany Alerts Administration (in SBO Companies)</t>
  </si>
  <si>
    <t>Define Account Consolidation Translation Method in Branch Companies</t>
  </si>
  <si>
    <t>Consolidation Account Setup</t>
  </si>
  <si>
    <t>Consolidation Activities:
1. Define Exchange Rate Gains / Losses Account in the Chart of Accounts
2. Define Residual Account in the Chart of Accounts
3. Define Currency Exchange Rates for Consolidation</t>
  </si>
  <si>
    <t>Update User Setup (in SBO Companies)</t>
  </si>
  <si>
    <t>Verify Key Mapping Master Record in each company(All Key Mapping Masters should have same no of records across branch companies)</t>
  </si>
  <si>
    <t>Currency Setup across SBO Companies. Prepare a consolidated list of currencies across partner companies. This master is common to all companies</t>
  </si>
  <si>
    <t>Define Intercompany General Settings</t>
  </si>
  <si>
    <t>Module wise hours (summary view)</t>
  </si>
  <si>
    <t>Product Name</t>
  </si>
  <si>
    <t>Product Version</t>
  </si>
  <si>
    <t>Base Product Setup</t>
  </si>
  <si>
    <t>Consolidated credit limit check</t>
  </si>
  <si>
    <t>UDF/UDT replication</t>
  </si>
  <si>
    <t>CreditLimits</t>
  </si>
  <si>
    <t>UDF/UDT</t>
  </si>
  <si>
    <t>Define credit limit check in all branch companies</t>
  </si>
  <si>
    <t>Define consolidated credit limits for BP in all branch companies</t>
  </si>
  <si>
    <t>custom replication setup for UDF/UDTs</t>
  </si>
  <si>
    <t>Ensure UDFs/UDTs definition is same across branch companies</t>
  </si>
  <si>
    <t>Intercompany solution for SAP Business One</t>
  </si>
  <si>
    <t>Total no. of consolidation companies =</t>
  </si>
  <si>
    <t>Total no. of companies =</t>
  </si>
  <si>
    <t xml:space="preserve"> (HO + Branches + Consolidaiton)</t>
  </si>
  <si>
    <t>This estimate assumes that for UDF/UDT replication feature on an average 4 custom UDFs per object and 5 UDTs need to be replicated .</t>
  </si>
  <si>
    <t>login with B1i user once to initialize the user</t>
  </si>
  <si>
    <t>Environment</t>
  </si>
  <si>
    <t>Total</t>
  </si>
  <si>
    <t>in HOUR</t>
  </si>
  <si>
    <t>Activity/Category</t>
  </si>
  <si>
    <t>Define Global Data Authorization for average 20 users</t>
  </si>
  <si>
    <t>Setup custom company template configuration</t>
  </si>
  <si>
    <t>Define Global Data distribution for average 1 template per object</t>
  </si>
  <si>
    <t>Assign Global Data distribution template to global masters via DTW tool</t>
  </si>
  <si>
    <t>Customer  Name: acme, Partner Name: XYZ</t>
  </si>
  <si>
    <t>Project management and communication</t>
  </si>
  <si>
    <t>This esimated effort is only for one time setup either on test server or live server, Any activity beyond assumptions or notes in this document will be charged extra.</t>
  </si>
  <si>
    <t>This estimate assumes that all excel templates indicated in column I are prepopulated by the Customer before the implementation activity is undertaken by Walldorf solution</t>
  </si>
  <si>
    <t>UAT</t>
  </si>
  <si>
    <t>Testing environment setup + UAT + Project mgt &amp; communication</t>
  </si>
  <si>
    <t>Training/Additional hours</t>
  </si>
  <si>
    <t>Master Data replication</t>
  </si>
  <si>
    <t>Intercompany Reports</t>
  </si>
  <si>
    <t>Trouble shooting training</t>
  </si>
  <si>
    <t>Production environment setup</t>
  </si>
  <si>
    <t>Notes:
Business one users : 20
Assumptions:
Custom Company template config: 2
Global data Authorizaiton: 20 user per company</t>
  </si>
  <si>
    <t>Implementation Consultant</t>
  </si>
  <si>
    <t>Estimated total implementation effort</t>
  </si>
  <si>
    <t>Create a superset of master records for all key-mapped masters based on the applied company template:
a. Payment Terms
b. Freight
c. Length &amp; Width UOM
d. Weight UOM
e. Item Group
f. Price List
g. Currency
h. Business Partner Group
i. Manufacturer
j. Discount Groups
k. PackageTypes
l. Unit of Measurement Groups
m. Units of Measurement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</si>
</sst>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4"/>
      <name val="Calibri"/>
      <family val="2"/>
      <scheme val="minor"/>
    </font>
    <font>
      <b/>
      <sz val="10"/>
      <color theme="1"/>
      <name val="Calibri"/>
      <family val="2"/>
      <scheme val="minor"/>
    </font>
    <font>
      <sz val="12"/>
      <color theme="1"/>
      <name val="Calibri"/>
      <family val="2"/>
      <scheme val="minor"/>
    </font>
    <font>
      <b/>
      <sz val="20"/>
      <color theme="1"/>
      <name val="Calibri"/>
      <family val="2"/>
      <scheme val="minor"/>
    </font>
    <font>
      <b/>
      <sz val="12"/>
      <color theme="8" tint="0.79998168889431442"/>
      <name val="Calibri"/>
      <family val="2"/>
      <scheme val="minor"/>
    </font>
    <font>
      <b/>
      <sz val="12"/>
      <name val="Calibri"/>
      <family val="2"/>
      <scheme val="minor"/>
    </font>
    <font>
      <b/>
      <sz val="12"/>
      <color theme="1"/>
      <name val="Calibri"/>
      <family val="2"/>
      <scheme val="minor"/>
    </font>
  </fonts>
  <fills count="22">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29292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C00"/>
        <bgColor indexed="64"/>
      </patternFill>
    </fill>
    <fill>
      <patternFill patternType="solid">
        <fgColor rgb="FF33CC33"/>
        <bgColor indexed="64"/>
      </patternFill>
    </fill>
    <fill>
      <patternFill patternType="solid">
        <fgColor rgb="FF00B050"/>
        <bgColor indexed="64"/>
      </patternFill>
    </fill>
    <fill>
      <patternFill patternType="solid">
        <fgColor theme="1" tint="0.499984740745262"/>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3">
    <xf numFmtId="0" fontId="0" fillId="0" borderId="0" xfId="0"/>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0" fontId="12" fillId="0" borderId="0" xfId="0" applyFont="1" applyAlignment="1" applyProtection="1">
      <alignment vertical="center" wrapText="1"/>
      <protection locked="0"/>
    </xf>
    <xf numFmtId="0" fontId="5" fillId="12" borderId="1" xfId="0" applyFont="1" applyFill="1" applyBorder="1" applyAlignment="1" applyProtection="1">
      <alignment vertical="center" wrapText="1"/>
      <protection locked="0"/>
    </xf>
    <xf numFmtId="0" fontId="5" fillId="12" borderId="1" xfId="0" applyFont="1" applyFill="1" applyBorder="1" applyAlignment="1" applyProtection="1">
      <alignment horizontal="right" vertical="center" wrapText="1"/>
      <protection locked="0"/>
    </xf>
    <xf numFmtId="0" fontId="6" fillId="15"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vertical="center" wrapText="1"/>
      <protection locked="0"/>
    </xf>
    <xf numFmtId="1" fontId="0" fillId="17" borderId="1" xfId="0" applyNumberFormat="1" applyFill="1" applyBorder="1" applyAlignment="1" applyProtection="1">
      <alignment vertical="center" wrapText="1"/>
      <protection locked="0"/>
    </xf>
    <xf numFmtId="1" fontId="0" fillId="18" borderId="1" xfId="0" applyNumberFormat="1" applyFill="1" applyBorder="1" applyAlignment="1" applyProtection="1">
      <alignment vertical="center" wrapText="1"/>
      <protection locked="0"/>
    </xf>
    <xf numFmtId="0" fontId="11" fillId="10" borderId="1" xfId="0" applyFont="1" applyFill="1" applyBorder="1" applyAlignment="1" applyProtection="1">
      <alignment horizontal="center" vertical="center" wrapText="1"/>
      <protection locked="0"/>
    </xf>
    <xf numFmtId="0" fontId="10" fillId="10" borderId="1" xfId="0" applyFont="1" applyFill="1" applyBorder="1" applyAlignment="1" applyProtection="1">
      <alignment horizontal="right" vertical="center" wrapText="1"/>
      <protection locked="0"/>
    </xf>
    <xf numFmtId="0" fontId="3" fillId="0" borderId="2" xfId="0" applyFont="1" applyFill="1" applyBorder="1" applyAlignment="1" applyProtection="1">
      <alignment horizontal="right" vertical="center" wrapText="1"/>
      <protection locked="0"/>
    </xf>
    <xf numFmtId="0" fontId="1" fillId="0" borderId="7" xfId="0" applyFont="1" applyFill="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8" fillId="12" borderId="1" xfId="0" applyFont="1" applyFill="1" applyBorder="1" applyAlignment="1" applyProtection="1">
      <alignment vertical="center" wrapText="1"/>
      <protection locked="0"/>
    </xf>
    <xf numFmtId="1" fontId="5" fillId="15" borderId="1" xfId="0" applyNumberFormat="1" applyFont="1" applyFill="1" applyBorder="1" applyAlignment="1" applyProtection="1">
      <alignment vertical="center" wrapText="1"/>
      <protection locked="0"/>
    </xf>
    <xf numFmtId="0" fontId="3" fillId="11"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4" borderId="1" xfId="0"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right" vertical="center" wrapText="1"/>
      <protection locked="0"/>
    </xf>
    <xf numFmtId="0" fontId="0" fillId="0" borderId="1"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3" fillId="0" borderId="0" xfId="0" applyFont="1" applyFill="1" applyBorder="1" applyAlignment="1" applyProtection="1">
      <alignment vertical="center" wrapText="1"/>
      <protection locked="0"/>
    </xf>
    <xf numFmtId="0" fontId="2" fillId="5" borderId="1" xfId="0" applyFont="1" applyFill="1" applyBorder="1" applyAlignment="1" applyProtection="1">
      <alignment horizontal="center" vertical="center" wrapText="1"/>
      <protection locked="0"/>
    </xf>
    <xf numFmtId="0" fontId="0" fillId="4" borderId="1" xfId="0" applyFill="1" applyBorder="1" applyAlignment="1" applyProtection="1">
      <alignment vertical="center" wrapText="1"/>
      <protection locked="0"/>
    </xf>
    <xf numFmtId="0" fontId="0" fillId="19" borderId="1" xfId="0" applyFill="1" applyBorder="1" applyAlignment="1" applyProtection="1">
      <alignment horizontal="center" vertical="center" wrapText="1"/>
      <protection locked="0"/>
    </xf>
    <xf numFmtId="0" fontId="0" fillId="7" borderId="1" xfId="0" applyFill="1" applyBorder="1" applyAlignment="1" applyProtection="1">
      <alignment vertical="center" wrapText="1"/>
      <protection locked="0"/>
    </xf>
    <xf numFmtId="0" fontId="0" fillId="7" borderId="1" xfId="0" applyFill="1" applyBorder="1" applyAlignment="1" applyProtection="1">
      <alignment horizontal="center" vertical="center" wrapText="1"/>
      <protection locked="0"/>
    </xf>
    <xf numFmtId="0" fontId="0" fillId="0" borderId="0" xfId="0" applyFill="1" applyAlignment="1" applyProtection="1">
      <alignment vertical="center" wrapText="1"/>
      <protection locked="0"/>
    </xf>
    <xf numFmtId="0" fontId="0" fillId="8" borderId="1" xfId="0" applyFill="1" applyBorder="1" applyAlignment="1" applyProtection="1">
      <alignment vertical="center" wrapText="1"/>
      <protection locked="0"/>
    </xf>
    <xf numFmtId="0" fontId="0" fillId="8" borderId="1" xfId="0" applyFill="1" applyBorder="1" applyAlignment="1" applyProtection="1">
      <alignment horizontal="center" vertical="center" wrapText="1"/>
      <protection locked="0"/>
    </xf>
    <xf numFmtId="0" fontId="0" fillId="2" borderId="1" xfId="0" applyFill="1" applyBorder="1" applyAlignment="1" applyProtection="1">
      <alignment vertical="center" wrapText="1"/>
      <protection locked="0"/>
    </xf>
    <xf numFmtId="0" fontId="0" fillId="2" borderId="1" xfId="0" applyFill="1" applyBorder="1" applyAlignment="1" applyProtection="1">
      <alignment horizontal="center" vertical="center" wrapText="1"/>
      <protection locked="0"/>
    </xf>
    <xf numFmtId="0" fontId="0" fillId="3" borderId="1" xfId="0" applyFill="1" applyBorder="1" applyAlignment="1" applyProtection="1">
      <alignment vertical="center" wrapText="1"/>
      <protection locked="0"/>
    </xf>
    <xf numFmtId="0" fontId="0" fillId="3" borderId="1" xfId="0" applyFill="1" applyBorder="1" applyAlignment="1" applyProtection="1">
      <alignment horizontal="center" vertical="center" wrapText="1"/>
      <protection locked="0"/>
    </xf>
    <xf numFmtId="0" fontId="0" fillId="6" borderId="1" xfId="0" applyFill="1" applyBorder="1" applyAlignment="1" applyProtection="1">
      <alignment vertical="center" wrapText="1"/>
      <protection locked="0"/>
    </xf>
    <xf numFmtId="0" fontId="0" fillId="6" borderId="1" xfId="0" applyFill="1" applyBorder="1" applyAlignment="1" applyProtection="1">
      <alignment horizontal="center" vertical="center" wrapText="1"/>
      <protection locked="0"/>
    </xf>
    <xf numFmtId="0" fontId="0" fillId="9" borderId="1" xfId="0" applyFill="1" applyBorder="1" applyAlignment="1" applyProtection="1">
      <alignment vertical="center" wrapText="1"/>
      <protection locked="0"/>
    </xf>
    <xf numFmtId="0" fontId="0" fillId="9" borderId="1" xfId="0" applyFill="1" applyBorder="1" applyAlignment="1" applyProtection="1">
      <alignment horizontal="center" vertical="center" wrapText="1"/>
      <protection locked="0"/>
    </xf>
    <xf numFmtId="0" fontId="0" fillId="16" borderId="1" xfId="0" applyFill="1" applyBorder="1" applyAlignment="1" applyProtection="1">
      <alignment vertical="center" wrapText="1"/>
      <protection locked="0"/>
    </xf>
    <xf numFmtId="0" fontId="0" fillId="16" borderId="1" xfId="0" applyFill="1" applyBorder="1" applyAlignment="1" applyProtection="1">
      <alignment horizontal="center" vertical="center" wrapText="1"/>
      <protection locked="0"/>
    </xf>
    <xf numFmtId="0" fontId="0" fillId="21" borderId="1" xfId="0" applyFont="1" applyFill="1" applyBorder="1" applyAlignment="1" applyProtection="1">
      <alignment horizontal="center" vertical="center" wrapText="1"/>
      <protection locked="0"/>
    </xf>
    <xf numFmtId="0" fontId="0" fillId="20" borderId="1" xfId="0" applyFill="1" applyBorder="1" applyAlignment="1" applyProtection="1">
      <alignment horizontal="center" vertical="center" wrapText="1"/>
    </xf>
    <xf numFmtId="1" fontId="0" fillId="0" borderId="0" xfId="0" applyNumberFormat="1" applyAlignment="1" applyProtection="1">
      <alignment vertical="center" wrapText="1"/>
      <protection locked="0"/>
    </xf>
    <xf numFmtId="0" fontId="3" fillId="11" borderId="6" xfId="0" applyFont="1" applyFill="1" applyBorder="1" applyAlignment="1" applyProtection="1">
      <alignment horizontal="center" vertical="center" wrapText="1"/>
      <protection locked="0"/>
    </xf>
    <xf numFmtId="0" fontId="3" fillId="11" borderId="4" xfId="0" applyFont="1" applyFill="1" applyBorder="1" applyAlignment="1" applyProtection="1">
      <alignment horizontal="center" vertical="center" wrapText="1"/>
      <protection locked="0"/>
    </xf>
    <xf numFmtId="0" fontId="3" fillId="11" borderId="5" xfId="0" applyFont="1" applyFill="1" applyBorder="1" applyAlignment="1" applyProtection="1">
      <alignment horizontal="center" vertical="center" wrapText="1"/>
      <protection locked="0"/>
    </xf>
    <xf numFmtId="0" fontId="7" fillId="15" borderId="0" xfId="0" applyFont="1" applyFill="1" applyAlignment="1" applyProtection="1">
      <alignment horizontal="left" vertical="center" wrapText="1"/>
      <protection locked="0"/>
    </xf>
    <xf numFmtId="0" fontId="3" fillId="7" borderId="1" xfId="0" applyFont="1" applyFill="1" applyBorder="1" applyAlignment="1" applyProtection="1">
      <alignment horizontal="left" vertical="center" wrapText="1"/>
      <protection locked="0"/>
    </xf>
    <xf numFmtId="0" fontId="9" fillId="13" borderId="1"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left" vertical="center" wrapText="1"/>
      <protection locked="0"/>
    </xf>
    <xf numFmtId="0" fontId="5" fillId="12" borderId="1" xfId="0" applyFont="1" applyFill="1" applyBorder="1" applyAlignment="1" applyProtection="1">
      <alignment horizontal="right" vertical="center" wrapText="1"/>
      <protection locked="0"/>
    </xf>
    <xf numFmtId="0" fontId="3" fillId="4" borderId="1" xfId="0" applyFont="1" applyFill="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4" borderId="1"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mruColors>
      <color rgb="FFFFCC00"/>
      <color rgb="FF66FF3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74"/>
  <sheetViews>
    <sheetView tabSelected="1" topLeftCell="A2" zoomScaleNormal="100" workbookViewId="0">
      <selection activeCell="D11" sqref="D11"/>
    </sheetView>
  </sheetViews>
  <sheetFormatPr defaultColWidth="9.140625" defaultRowHeight="15" x14ac:dyDescent="0.25"/>
  <cols>
    <col min="1" max="1" width="6.7109375" style="1" bestFit="1" customWidth="1"/>
    <col min="2" max="2" width="63.42578125" style="2" customWidth="1"/>
    <col min="3" max="3" width="15" style="1" bestFit="1" customWidth="1"/>
    <col min="4" max="4" width="57.5703125" style="2" bestFit="1" customWidth="1"/>
    <col min="5" max="5" width="16.85546875" style="2" customWidth="1"/>
    <col min="6" max="6" width="6.140625" style="1" bestFit="1" customWidth="1"/>
    <col min="7" max="7" width="35.85546875" style="1" customWidth="1"/>
    <col min="8" max="8" width="12.28515625" style="1" customWidth="1"/>
    <col min="9" max="9" width="11.28515625" style="1" customWidth="1"/>
    <col min="10" max="10" width="11" style="2" customWidth="1"/>
    <col min="11" max="11" width="13.7109375" style="2" customWidth="1"/>
    <col min="12" max="12" width="24.42578125" style="2" customWidth="1"/>
    <col min="13" max="16384" width="9.140625" style="2"/>
  </cols>
  <sheetData>
    <row r="1" spans="1:13" hidden="1" x14ac:dyDescent="0.25">
      <c r="I1" s="1">
        <v>800</v>
      </c>
      <c r="J1" s="2">
        <v>750</v>
      </c>
    </row>
    <row r="2" spans="1:13" ht="45" customHeight="1" x14ac:dyDescent="0.25">
      <c r="A2" s="51" t="s">
        <v>62</v>
      </c>
      <c r="B2" s="51"/>
      <c r="C2" s="52" t="s">
        <v>73</v>
      </c>
      <c r="D2" s="52"/>
      <c r="E2" s="52"/>
      <c r="F2" s="70"/>
      <c r="G2" s="71" t="s">
        <v>87</v>
      </c>
      <c r="H2" s="71"/>
      <c r="I2" s="71"/>
      <c r="J2" s="71"/>
    </row>
    <row r="3" spans="1:13" ht="18.75" customHeight="1" x14ac:dyDescent="0.25">
      <c r="A3" s="51" t="s">
        <v>63</v>
      </c>
      <c r="B3" s="51"/>
      <c r="C3" s="53">
        <v>2</v>
      </c>
      <c r="D3" s="53"/>
      <c r="E3" s="53"/>
      <c r="F3" s="70"/>
      <c r="G3" s="47" t="s">
        <v>100</v>
      </c>
      <c r="H3" s="48"/>
      <c r="I3" s="48"/>
      <c r="J3" s="49"/>
    </row>
    <row r="4" spans="1:13" ht="18.75" x14ac:dyDescent="0.25">
      <c r="D4" s="3"/>
      <c r="F4" s="70"/>
      <c r="G4" s="4" t="s">
        <v>79</v>
      </c>
      <c r="H4" s="4" t="s">
        <v>81</v>
      </c>
      <c r="I4" s="4"/>
      <c r="J4" s="5"/>
    </row>
    <row r="5" spans="1:13" ht="46.5" customHeight="1" x14ac:dyDescent="0.25">
      <c r="A5" s="55" t="s">
        <v>75</v>
      </c>
      <c r="B5" s="55"/>
      <c r="C5" s="6">
        <v>3</v>
      </c>
      <c r="D5" s="54" t="s">
        <v>76</v>
      </c>
      <c r="E5" s="54"/>
      <c r="F5" s="70"/>
      <c r="G5" s="7" t="s">
        <v>92</v>
      </c>
      <c r="H5" s="8">
        <f>E6</f>
        <v>97.85</v>
      </c>
      <c r="I5" s="9"/>
      <c r="J5" s="9"/>
    </row>
    <row r="6" spans="1:13" ht="35.25" customHeight="1" x14ac:dyDescent="0.25">
      <c r="A6" s="55" t="s">
        <v>74</v>
      </c>
      <c r="B6" s="55"/>
      <c r="C6" s="6">
        <v>1</v>
      </c>
      <c r="D6" s="10"/>
      <c r="E6" s="11">
        <f>SUM(E9:E21)</f>
        <v>97.85</v>
      </c>
      <c r="F6" s="70"/>
      <c r="G6" s="7" t="s">
        <v>97</v>
      </c>
      <c r="H6" s="8">
        <f>E6-(SUM(D9:D19)+E20+E21)</f>
        <v>34.849999999999994</v>
      </c>
      <c r="I6" s="9"/>
      <c r="J6" s="9"/>
    </row>
    <row r="7" spans="1:13" ht="15" customHeight="1" x14ac:dyDescent="0.25">
      <c r="A7" s="12"/>
      <c r="B7" s="12"/>
      <c r="C7" s="13"/>
      <c r="E7" s="14"/>
      <c r="F7" s="70"/>
      <c r="G7" s="15" t="s">
        <v>80</v>
      </c>
      <c r="H7" s="16">
        <f>SUM(H5:H6)</f>
        <v>132.69999999999999</v>
      </c>
      <c r="I7" s="16"/>
      <c r="J7" s="16"/>
    </row>
    <row r="8" spans="1:13" ht="15" customHeight="1" thickBot="1" x14ac:dyDescent="0.3">
      <c r="A8" s="17" t="s">
        <v>0</v>
      </c>
      <c r="B8" s="17" t="s">
        <v>44</v>
      </c>
      <c r="C8" s="17" t="s">
        <v>45</v>
      </c>
      <c r="D8" s="17" t="s">
        <v>93</v>
      </c>
      <c r="E8" s="17" t="s">
        <v>61</v>
      </c>
      <c r="F8" s="70"/>
      <c r="G8" s="72"/>
      <c r="H8" s="72"/>
      <c r="I8" s="72"/>
      <c r="J8" s="72"/>
    </row>
    <row r="9" spans="1:13" ht="15" customHeight="1" x14ac:dyDescent="0.25">
      <c r="A9" s="18">
        <v>1</v>
      </c>
      <c r="B9" s="19" t="s">
        <v>64</v>
      </c>
      <c r="C9" s="45" t="s">
        <v>21</v>
      </c>
      <c r="D9" s="21">
        <v>4</v>
      </c>
      <c r="E9" s="22">
        <f>IF(C9="Y",SUM($H$23:H42, D9),0)</f>
        <v>18.8</v>
      </c>
      <c r="F9" s="70"/>
      <c r="G9" s="57" t="s">
        <v>98</v>
      </c>
      <c r="H9" s="58"/>
      <c r="I9" s="58"/>
      <c r="J9" s="59"/>
      <c r="M9" s="46"/>
    </row>
    <row r="10" spans="1:13" ht="15" customHeight="1" x14ac:dyDescent="0.25">
      <c r="A10" s="18">
        <v>2</v>
      </c>
      <c r="B10" s="23" t="s">
        <v>94</v>
      </c>
      <c r="C10" s="45" t="s">
        <v>21</v>
      </c>
      <c r="D10" s="21">
        <v>1</v>
      </c>
      <c r="E10" s="22">
        <f>IF(C10="Y", D10,0)</f>
        <v>1</v>
      </c>
      <c r="F10" s="70"/>
      <c r="G10" s="60"/>
      <c r="H10" s="61"/>
      <c r="I10" s="61"/>
      <c r="J10" s="62"/>
    </row>
    <row r="11" spans="1:13" ht="15" customHeight="1" x14ac:dyDescent="0.25">
      <c r="A11" s="18">
        <v>3</v>
      </c>
      <c r="B11" s="19" t="s">
        <v>48</v>
      </c>
      <c r="C11" s="18" t="s">
        <v>21</v>
      </c>
      <c r="D11" s="21">
        <v>2</v>
      </c>
      <c r="E11" s="22">
        <f>IF(C11="Y",SUM(H47:H54, D11),0)</f>
        <v>6.9</v>
      </c>
      <c r="F11" s="70"/>
      <c r="G11" s="63"/>
      <c r="H11" s="64"/>
      <c r="I11" s="64"/>
      <c r="J11" s="65"/>
    </row>
    <row r="12" spans="1:13" ht="15" customHeight="1" x14ac:dyDescent="0.25">
      <c r="A12" s="18">
        <v>4</v>
      </c>
      <c r="B12" s="19" t="s">
        <v>32</v>
      </c>
      <c r="C12" s="18" t="s">
        <v>21</v>
      </c>
      <c r="D12" s="21">
        <v>1.5</v>
      </c>
      <c r="E12" s="22">
        <f>IF(C12="Y",SUM(H43:H46,D12),0)</f>
        <v>1.8</v>
      </c>
      <c r="F12" s="70"/>
      <c r="G12" s="63"/>
      <c r="H12" s="64"/>
      <c r="I12" s="64"/>
      <c r="J12" s="65"/>
    </row>
    <row r="13" spans="1:13" ht="15" customHeight="1" x14ac:dyDescent="0.25">
      <c r="A13" s="18">
        <v>5</v>
      </c>
      <c r="B13" s="19" t="s">
        <v>43</v>
      </c>
      <c r="C13" s="18" t="s">
        <v>21</v>
      </c>
      <c r="D13" s="21">
        <v>0.5</v>
      </c>
      <c r="E13" s="22">
        <f>SUM(IF(AND(C11="N",C13="N"),0,IF(C11="Y",0,SUM(H47:H48))),D13)</f>
        <v>0.5</v>
      </c>
      <c r="F13" s="70"/>
      <c r="G13" s="63"/>
      <c r="H13" s="64"/>
      <c r="I13" s="64"/>
      <c r="J13" s="65"/>
    </row>
    <row r="14" spans="1:13" ht="15" customHeight="1" x14ac:dyDescent="0.25">
      <c r="A14" s="18">
        <v>6</v>
      </c>
      <c r="B14" s="19" t="s">
        <v>38</v>
      </c>
      <c r="C14" s="18" t="s">
        <v>21</v>
      </c>
      <c r="D14" s="21">
        <v>2</v>
      </c>
      <c r="E14" s="22">
        <f>IF(C14="Y",SUM(H56:H62,D14),0)</f>
        <v>12.5</v>
      </c>
      <c r="F14" s="70"/>
      <c r="G14" s="63"/>
      <c r="H14" s="64"/>
      <c r="I14" s="64"/>
      <c r="J14" s="65"/>
    </row>
    <row r="15" spans="1:13" ht="15" customHeight="1" x14ac:dyDescent="0.25">
      <c r="A15" s="18">
        <v>7</v>
      </c>
      <c r="B15" s="19" t="s">
        <v>46</v>
      </c>
      <c r="C15" s="18" t="s">
        <v>21</v>
      </c>
      <c r="D15" s="21">
        <v>0.5</v>
      </c>
      <c r="E15" s="22">
        <f>IF(C15="Y",SUM(H55,D15),0)</f>
        <v>0.5</v>
      </c>
      <c r="F15" s="70"/>
      <c r="G15" s="63"/>
      <c r="H15" s="64"/>
      <c r="I15" s="64"/>
      <c r="J15" s="65"/>
    </row>
    <row r="16" spans="1:13" ht="15" customHeight="1" x14ac:dyDescent="0.25">
      <c r="A16" s="18">
        <v>8</v>
      </c>
      <c r="B16" s="19" t="s">
        <v>65</v>
      </c>
      <c r="C16" s="18" t="s">
        <v>21</v>
      </c>
      <c r="D16" s="21">
        <v>0.5</v>
      </c>
      <c r="E16" s="22">
        <f>IF(C16="Y",SUM(H63:H64,D16),0)</f>
        <v>1.4</v>
      </c>
      <c r="F16" s="70"/>
      <c r="G16" s="63"/>
      <c r="H16" s="64"/>
      <c r="I16" s="64"/>
      <c r="J16" s="65"/>
    </row>
    <row r="17" spans="1:10" ht="15" customHeight="1" x14ac:dyDescent="0.25">
      <c r="A17" s="18">
        <v>9</v>
      </c>
      <c r="B17" s="19" t="s">
        <v>66</v>
      </c>
      <c r="C17" s="18" t="s">
        <v>21</v>
      </c>
      <c r="D17" s="21">
        <v>0.5</v>
      </c>
      <c r="E17" s="22">
        <f>IF(C17="Y",SUM(H65:H66,D17),0)</f>
        <v>3.9499999999999997</v>
      </c>
      <c r="F17" s="70"/>
      <c r="G17" s="63"/>
      <c r="H17" s="64"/>
      <c r="I17" s="64"/>
      <c r="J17" s="65"/>
    </row>
    <row r="18" spans="1:10" ht="15" customHeight="1" thickBot="1" x14ac:dyDescent="0.3">
      <c r="A18" s="18">
        <v>10</v>
      </c>
      <c r="B18" s="23" t="s">
        <v>95</v>
      </c>
      <c r="C18" s="45" t="s">
        <v>21</v>
      </c>
      <c r="D18" s="21">
        <v>1.5</v>
      </c>
      <c r="E18" s="22">
        <f>IF(C18="Y", D18,0)</f>
        <v>1.5</v>
      </c>
      <c r="F18" s="70"/>
      <c r="G18" s="66"/>
      <c r="H18" s="67"/>
      <c r="I18" s="67"/>
      <c r="J18" s="68"/>
    </row>
    <row r="19" spans="1:10" ht="15" customHeight="1" x14ac:dyDescent="0.25">
      <c r="A19" s="18">
        <v>11</v>
      </c>
      <c r="B19" s="23" t="s">
        <v>96</v>
      </c>
      <c r="C19" s="45" t="s">
        <v>21</v>
      </c>
      <c r="D19" s="21">
        <v>1</v>
      </c>
      <c r="E19" s="22">
        <f>IF(C19="Y", D19,0)</f>
        <v>1</v>
      </c>
      <c r="G19" s="24"/>
      <c r="H19" s="24"/>
      <c r="I19" s="24"/>
      <c r="J19" s="24"/>
    </row>
    <row r="20" spans="1:10" ht="15" customHeight="1" x14ac:dyDescent="0.25">
      <c r="A20" s="18">
        <v>12</v>
      </c>
      <c r="B20" s="23" t="s">
        <v>91</v>
      </c>
      <c r="C20" s="45" t="s">
        <v>21</v>
      </c>
      <c r="D20" s="44">
        <v>24</v>
      </c>
      <c r="E20" s="22">
        <f>IF(C20="Y", D20,0)</f>
        <v>24</v>
      </c>
      <c r="G20" s="24"/>
      <c r="H20" s="24"/>
      <c r="I20" s="24"/>
      <c r="J20" s="24"/>
    </row>
    <row r="21" spans="1:10" ht="30" customHeight="1" x14ac:dyDescent="0.25">
      <c r="A21" s="18">
        <v>13</v>
      </c>
      <c r="B21" s="23" t="s">
        <v>88</v>
      </c>
      <c r="C21" s="45" t="s">
        <v>21</v>
      </c>
      <c r="D21" s="44">
        <v>24</v>
      </c>
      <c r="E21" s="22">
        <f>IF(C21="Y", D21,0)</f>
        <v>24</v>
      </c>
      <c r="F21" s="25"/>
      <c r="G21" s="25"/>
      <c r="H21" s="25"/>
      <c r="I21" s="25"/>
      <c r="J21" s="25"/>
    </row>
    <row r="22" spans="1:10" ht="30" x14ac:dyDescent="0.25">
      <c r="A22" s="26" t="s">
        <v>0</v>
      </c>
      <c r="B22" s="26" t="s">
        <v>82</v>
      </c>
      <c r="C22" s="26" t="s">
        <v>29</v>
      </c>
      <c r="D22" s="26" t="s">
        <v>1</v>
      </c>
      <c r="E22" s="26" t="s">
        <v>2</v>
      </c>
      <c r="F22" s="26" t="s">
        <v>40</v>
      </c>
      <c r="G22" s="26" t="s">
        <v>42</v>
      </c>
      <c r="H22" s="26" t="s">
        <v>41</v>
      </c>
      <c r="I22" s="26" t="s">
        <v>24</v>
      </c>
      <c r="J22" s="27"/>
    </row>
    <row r="23" spans="1:10" ht="30" x14ac:dyDescent="0.25">
      <c r="A23" s="28">
        <v>1</v>
      </c>
      <c r="B23" s="29" t="s">
        <v>3</v>
      </c>
      <c r="C23" s="30" t="s">
        <v>30</v>
      </c>
      <c r="D23" s="29" t="s">
        <v>22</v>
      </c>
      <c r="E23" s="29" t="s">
        <v>99</v>
      </c>
      <c r="F23" s="30"/>
      <c r="G23" s="30">
        <v>0.3</v>
      </c>
      <c r="H23" s="30">
        <f>G23*C5</f>
        <v>0.89999999999999991</v>
      </c>
      <c r="I23" s="30"/>
      <c r="J23" s="69"/>
    </row>
    <row r="24" spans="1:10" ht="30" x14ac:dyDescent="0.25">
      <c r="A24" s="28">
        <v>2</v>
      </c>
      <c r="B24" s="29" t="s">
        <v>9</v>
      </c>
      <c r="C24" s="30" t="s">
        <v>30</v>
      </c>
      <c r="D24" s="29" t="s">
        <v>78</v>
      </c>
      <c r="E24" s="29" t="s">
        <v>99</v>
      </c>
      <c r="F24" s="30"/>
      <c r="G24" s="30">
        <v>0.1</v>
      </c>
      <c r="H24" s="30">
        <f>G24*C5</f>
        <v>0.30000000000000004</v>
      </c>
      <c r="I24" s="30"/>
      <c r="J24" s="69"/>
    </row>
    <row r="25" spans="1:10" ht="30" x14ac:dyDescent="0.25">
      <c r="A25" s="28">
        <v>3</v>
      </c>
      <c r="B25" s="29" t="s">
        <v>3</v>
      </c>
      <c r="C25" s="30" t="s">
        <v>30</v>
      </c>
      <c r="D25" s="29" t="s">
        <v>51</v>
      </c>
      <c r="E25" s="29" t="s">
        <v>99</v>
      </c>
      <c r="F25" s="30">
        <v>1</v>
      </c>
      <c r="G25" s="30" t="s">
        <v>31</v>
      </c>
      <c r="H25" s="30">
        <v>1</v>
      </c>
      <c r="I25" s="30"/>
      <c r="J25" s="69"/>
    </row>
    <row r="26" spans="1:10" ht="30" x14ac:dyDescent="0.25">
      <c r="A26" s="28">
        <v>4</v>
      </c>
      <c r="B26" s="29" t="s">
        <v>10</v>
      </c>
      <c r="C26" s="30" t="s">
        <v>30</v>
      </c>
      <c r="D26" s="29" t="s">
        <v>84</v>
      </c>
      <c r="E26" s="29" t="s">
        <v>99</v>
      </c>
      <c r="F26" s="30">
        <v>2</v>
      </c>
      <c r="G26" s="30" t="s">
        <v>31</v>
      </c>
      <c r="H26" s="30">
        <v>2</v>
      </c>
      <c r="I26" s="30"/>
      <c r="J26" s="69"/>
    </row>
    <row r="27" spans="1:10" ht="30" x14ac:dyDescent="0.25">
      <c r="A27" s="28">
        <v>5</v>
      </c>
      <c r="B27" s="29" t="s">
        <v>10</v>
      </c>
      <c r="C27" s="30" t="s">
        <v>30</v>
      </c>
      <c r="D27" s="29" t="s">
        <v>7</v>
      </c>
      <c r="E27" s="29" t="s">
        <v>99</v>
      </c>
      <c r="F27" s="30">
        <v>0.5</v>
      </c>
      <c r="G27" s="30" t="s">
        <v>31</v>
      </c>
      <c r="H27" s="30">
        <v>0.5</v>
      </c>
      <c r="I27" s="30" t="s">
        <v>21</v>
      </c>
      <c r="J27" s="69"/>
    </row>
    <row r="28" spans="1:10" ht="30" x14ac:dyDescent="0.25">
      <c r="A28" s="28">
        <v>6</v>
      </c>
      <c r="B28" s="29" t="s">
        <v>10</v>
      </c>
      <c r="C28" s="30" t="s">
        <v>30</v>
      </c>
      <c r="D28" s="29" t="s">
        <v>8</v>
      </c>
      <c r="E28" s="29" t="s">
        <v>99</v>
      </c>
      <c r="F28" s="30">
        <v>0.5</v>
      </c>
      <c r="G28" s="30" t="s">
        <v>31</v>
      </c>
      <c r="H28" s="30">
        <v>0.5</v>
      </c>
      <c r="I28" s="30"/>
      <c r="J28" s="69"/>
    </row>
    <row r="29" spans="1:10" s="31" customFormat="1" ht="45" x14ac:dyDescent="0.25">
      <c r="A29" s="28">
        <v>7</v>
      </c>
      <c r="B29" s="29" t="s">
        <v>9</v>
      </c>
      <c r="C29" s="30" t="s">
        <v>30</v>
      </c>
      <c r="D29" s="29" t="s">
        <v>59</v>
      </c>
      <c r="E29" s="29" t="s">
        <v>26</v>
      </c>
      <c r="F29" s="29"/>
      <c r="G29" s="30" t="s">
        <v>31</v>
      </c>
      <c r="H29" s="30">
        <v>0</v>
      </c>
      <c r="I29" s="30" t="s">
        <v>21</v>
      </c>
      <c r="J29" s="69"/>
    </row>
    <row r="30" spans="1:10" ht="150" customHeight="1" x14ac:dyDescent="0.25">
      <c r="A30" s="28">
        <v>8</v>
      </c>
      <c r="B30" s="29" t="s">
        <v>9</v>
      </c>
      <c r="C30" s="29" t="s">
        <v>32</v>
      </c>
      <c r="D30" s="29" t="s">
        <v>101</v>
      </c>
      <c r="E30" s="29" t="s">
        <v>26</v>
      </c>
      <c r="F30" s="29"/>
      <c r="G30" s="30" t="s">
        <v>31</v>
      </c>
      <c r="H30" s="30">
        <v>0</v>
      </c>
      <c r="I30" s="30" t="s">
        <v>21</v>
      </c>
      <c r="J30" s="69"/>
    </row>
    <row r="31" spans="1:10" ht="45" x14ac:dyDescent="0.25">
      <c r="A31" s="28">
        <v>9</v>
      </c>
      <c r="B31" s="29" t="s">
        <v>10</v>
      </c>
      <c r="C31" s="29" t="s">
        <v>32</v>
      </c>
      <c r="D31" s="29" t="s">
        <v>58</v>
      </c>
      <c r="E31" s="29" t="s">
        <v>99</v>
      </c>
      <c r="F31" s="29"/>
      <c r="G31" s="30">
        <v>0.5</v>
      </c>
      <c r="H31" s="30">
        <f>G31*C5</f>
        <v>1.5</v>
      </c>
      <c r="I31" s="30"/>
      <c r="J31" s="69"/>
    </row>
    <row r="32" spans="1:10" ht="38.25" customHeight="1" x14ac:dyDescent="0.25">
      <c r="A32" s="28">
        <v>10</v>
      </c>
      <c r="B32" s="29" t="s">
        <v>10</v>
      </c>
      <c r="C32" s="29" t="s">
        <v>32</v>
      </c>
      <c r="D32" s="29" t="s">
        <v>4</v>
      </c>
      <c r="E32" s="29" t="s">
        <v>99</v>
      </c>
      <c r="F32" s="29"/>
      <c r="G32" s="30">
        <v>0.25</v>
      </c>
      <c r="H32" s="30">
        <f>G32*C5</f>
        <v>0.75</v>
      </c>
      <c r="I32" s="30" t="s">
        <v>21</v>
      </c>
      <c r="J32" s="69"/>
    </row>
    <row r="33" spans="1:10" ht="30" x14ac:dyDescent="0.25">
      <c r="A33" s="28">
        <v>11</v>
      </c>
      <c r="B33" s="29" t="s">
        <v>9</v>
      </c>
      <c r="C33" s="30" t="s">
        <v>30</v>
      </c>
      <c r="D33" s="29" t="s">
        <v>52</v>
      </c>
      <c r="E33" s="29" t="s">
        <v>99</v>
      </c>
      <c r="F33" s="30"/>
      <c r="G33" s="30">
        <v>0.3</v>
      </c>
      <c r="H33" s="30">
        <f>G33*C5</f>
        <v>0.89999999999999991</v>
      </c>
      <c r="I33" s="30" t="s">
        <v>21</v>
      </c>
      <c r="J33" s="69"/>
    </row>
    <row r="34" spans="1:10" ht="30" x14ac:dyDescent="0.25">
      <c r="A34" s="28">
        <v>12</v>
      </c>
      <c r="B34" s="29" t="s">
        <v>9</v>
      </c>
      <c r="C34" s="30" t="s">
        <v>30</v>
      </c>
      <c r="D34" s="29" t="s">
        <v>57</v>
      </c>
      <c r="E34" s="29" t="s">
        <v>99</v>
      </c>
      <c r="F34" s="30"/>
      <c r="G34" s="30">
        <v>0.3</v>
      </c>
      <c r="H34" s="30">
        <f>G34*C5</f>
        <v>0.89999999999999991</v>
      </c>
      <c r="I34" s="30" t="s">
        <v>21</v>
      </c>
      <c r="J34" s="69"/>
    </row>
    <row r="35" spans="1:10" ht="30" x14ac:dyDescent="0.25">
      <c r="A35" s="28">
        <v>13</v>
      </c>
      <c r="B35" s="29" t="s">
        <v>9</v>
      </c>
      <c r="C35" s="30" t="s">
        <v>30</v>
      </c>
      <c r="D35" s="29" t="s">
        <v>60</v>
      </c>
      <c r="E35" s="29" t="s">
        <v>99</v>
      </c>
      <c r="F35" s="30"/>
      <c r="G35" s="30">
        <v>0.3</v>
      </c>
      <c r="H35" s="30">
        <f>G35*C5</f>
        <v>0.89999999999999991</v>
      </c>
      <c r="I35" s="30" t="s">
        <v>21</v>
      </c>
      <c r="J35" s="69"/>
    </row>
    <row r="36" spans="1:10" ht="16.5" customHeight="1" x14ac:dyDescent="0.25">
      <c r="A36" s="28">
        <v>14</v>
      </c>
      <c r="B36" s="29" t="s">
        <v>9</v>
      </c>
      <c r="C36" s="30" t="s">
        <v>30</v>
      </c>
      <c r="D36" s="29" t="s">
        <v>53</v>
      </c>
      <c r="E36" s="29" t="s">
        <v>99</v>
      </c>
      <c r="F36" s="30"/>
      <c r="G36" s="30">
        <v>0.3</v>
      </c>
      <c r="H36" s="30">
        <f>G36*C5</f>
        <v>0.89999999999999991</v>
      </c>
      <c r="I36" s="30" t="s">
        <v>21</v>
      </c>
      <c r="J36" s="69"/>
    </row>
    <row r="37" spans="1:10" ht="30" x14ac:dyDescent="0.25">
      <c r="A37" s="28">
        <v>15</v>
      </c>
      <c r="B37" s="29" t="s">
        <v>9</v>
      </c>
      <c r="C37" s="30" t="s">
        <v>30</v>
      </c>
      <c r="D37" s="29" t="s">
        <v>13</v>
      </c>
      <c r="E37" s="29" t="s">
        <v>99</v>
      </c>
      <c r="F37" s="30"/>
      <c r="G37" s="30">
        <v>0.3</v>
      </c>
      <c r="H37" s="30">
        <f>G37*C5</f>
        <v>0.89999999999999991</v>
      </c>
      <c r="I37" s="30" t="s">
        <v>21</v>
      </c>
      <c r="J37" s="69"/>
    </row>
    <row r="38" spans="1:10" ht="30" x14ac:dyDescent="0.25">
      <c r="A38" s="28">
        <v>16</v>
      </c>
      <c r="B38" s="29" t="s">
        <v>9</v>
      </c>
      <c r="C38" s="30" t="s">
        <v>30</v>
      </c>
      <c r="D38" s="29" t="s">
        <v>14</v>
      </c>
      <c r="E38" s="29" t="s">
        <v>99</v>
      </c>
      <c r="F38" s="30"/>
      <c r="G38" s="30">
        <v>0.3</v>
      </c>
      <c r="H38" s="30">
        <f>G38*(C5-C6)</f>
        <v>0.6</v>
      </c>
      <c r="I38" s="30" t="s">
        <v>21</v>
      </c>
      <c r="J38" s="69"/>
    </row>
    <row r="39" spans="1:10" ht="30" x14ac:dyDescent="0.25">
      <c r="A39" s="28">
        <v>17</v>
      </c>
      <c r="B39" s="29" t="s">
        <v>9</v>
      </c>
      <c r="C39" s="30" t="s">
        <v>30</v>
      </c>
      <c r="D39" s="29" t="s">
        <v>83</v>
      </c>
      <c r="E39" s="29" t="s">
        <v>99</v>
      </c>
      <c r="F39" s="30"/>
      <c r="G39" s="30">
        <v>1</v>
      </c>
      <c r="H39" s="30">
        <f>G39*(C5-C6)</f>
        <v>2</v>
      </c>
      <c r="I39" s="30" t="s">
        <v>21</v>
      </c>
      <c r="J39" s="69"/>
    </row>
    <row r="40" spans="1:10" ht="30" x14ac:dyDescent="0.25">
      <c r="A40" s="28">
        <v>18</v>
      </c>
      <c r="B40" s="29" t="s">
        <v>9</v>
      </c>
      <c r="C40" s="30" t="s">
        <v>30</v>
      </c>
      <c r="D40" s="29" t="s">
        <v>85</v>
      </c>
      <c r="E40" s="29" t="s">
        <v>99</v>
      </c>
      <c r="F40" s="30">
        <v>0.25</v>
      </c>
      <c r="G40" s="30">
        <v>0</v>
      </c>
      <c r="H40" s="30">
        <v>0.25</v>
      </c>
      <c r="I40" s="30" t="s">
        <v>21</v>
      </c>
      <c r="J40" s="69"/>
    </row>
    <row r="41" spans="1:10" ht="30" x14ac:dyDescent="0.25">
      <c r="A41" s="28">
        <v>19</v>
      </c>
      <c r="B41" s="29" t="s">
        <v>9</v>
      </c>
      <c r="C41" s="30" t="s">
        <v>30</v>
      </c>
      <c r="D41" s="29" t="s">
        <v>86</v>
      </c>
      <c r="E41" s="29" t="s">
        <v>26</v>
      </c>
      <c r="F41" s="30"/>
      <c r="G41" s="30">
        <v>0</v>
      </c>
      <c r="H41" s="30">
        <v>0</v>
      </c>
      <c r="I41" s="30"/>
      <c r="J41" s="69"/>
    </row>
    <row r="42" spans="1:10" x14ac:dyDescent="0.25">
      <c r="A42" s="28">
        <v>20</v>
      </c>
      <c r="B42" s="29" t="s">
        <v>9</v>
      </c>
      <c r="C42" s="30" t="s">
        <v>30</v>
      </c>
      <c r="D42" s="29" t="s">
        <v>20</v>
      </c>
      <c r="E42" s="29" t="s">
        <v>26</v>
      </c>
      <c r="F42" s="30"/>
      <c r="G42" s="30">
        <v>0</v>
      </c>
      <c r="H42" s="30">
        <v>0</v>
      </c>
      <c r="I42" s="30"/>
      <c r="J42" s="69"/>
    </row>
    <row r="43" spans="1:10" ht="30" x14ac:dyDescent="0.25">
      <c r="A43" s="28">
        <v>21</v>
      </c>
      <c r="B43" s="32" t="s">
        <v>9</v>
      </c>
      <c r="C43" s="33" t="s">
        <v>32</v>
      </c>
      <c r="D43" s="32" t="s">
        <v>37</v>
      </c>
      <c r="E43" s="32" t="s">
        <v>26</v>
      </c>
      <c r="F43" s="33"/>
      <c r="G43" s="33" t="s">
        <v>31</v>
      </c>
      <c r="H43" s="33">
        <v>0</v>
      </c>
      <c r="I43" s="33" t="s">
        <v>21</v>
      </c>
      <c r="J43" s="69"/>
    </row>
    <row r="44" spans="1:10" ht="30" x14ac:dyDescent="0.25">
      <c r="A44" s="28">
        <v>22</v>
      </c>
      <c r="B44" s="32" t="s">
        <v>9</v>
      </c>
      <c r="C44" s="33" t="s">
        <v>32</v>
      </c>
      <c r="D44" s="32" t="s">
        <v>15</v>
      </c>
      <c r="E44" s="32" t="s">
        <v>99</v>
      </c>
      <c r="F44" s="33"/>
      <c r="G44" s="33">
        <v>0.15</v>
      </c>
      <c r="H44" s="33">
        <f>G44*(C5-C6)</f>
        <v>0.3</v>
      </c>
      <c r="I44" s="33" t="s">
        <v>21</v>
      </c>
      <c r="J44" s="69"/>
    </row>
    <row r="45" spans="1:10" ht="30" x14ac:dyDescent="0.25">
      <c r="A45" s="28">
        <v>23</v>
      </c>
      <c r="B45" s="32" t="s">
        <v>9</v>
      </c>
      <c r="C45" s="33" t="s">
        <v>32</v>
      </c>
      <c r="D45" s="32" t="s">
        <v>27</v>
      </c>
      <c r="E45" s="32" t="s">
        <v>26</v>
      </c>
      <c r="F45" s="33"/>
      <c r="G45" s="33" t="s">
        <v>31</v>
      </c>
      <c r="H45" s="33">
        <v>0</v>
      </c>
      <c r="I45" s="33"/>
      <c r="J45" s="69"/>
    </row>
    <row r="46" spans="1:10" ht="30" x14ac:dyDescent="0.25">
      <c r="A46" s="28">
        <v>24</v>
      </c>
      <c r="B46" s="32" t="s">
        <v>9</v>
      </c>
      <c r="C46" s="33" t="s">
        <v>32</v>
      </c>
      <c r="D46" s="32" t="s">
        <v>28</v>
      </c>
      <c r="E46" s="32" t="s">
        <v>26</v>
      </c>
      <c r="F46" s="33"/>
      <c r="G46" s="33" t="s">
        <v>31</v>
      </c>
      <c r="H46" s="33">
        <v>0</v>
      </c>
      <c r="I46" s="33"/>
      <c r="J46" s="69"/>
    </row>
    <row r="47" spans="1:10" ht="45" x14ac:dyDescent="0.25">
      <c r="A47" s="28">
        <v>25</v>
      </c>
      <c r="B47" s="34" t="s">
        <v>9</v>
      </c>
      <c r="C47" s="35" t="s">
        <v>39</v>
      </c>
      <c r="D47" s="34" t="s">
        <v>33</v>
      </c>
      <c r="E47" s="34" t="s">
        <v>26</v>
      </c>
      <c r="F47" s="35"/>
      <c r="G47" s="35" t="s">
        <v>31</v>
      </c>
      <c r="H47" s="35">
        <v>0</v>
      </c>
      <c r="I47" s="35"/>
      <c r="J47" s="69"/>
    </row>
    <row r="48" spans="1:10" ht="45" x14ac:dyDescent="0.25">
      <c r="A48" s="28">
        <v>26</v>
      </c>
      <c r="B48" s="34" t="s">
        <v>9</v>
      </c>
      <c r="C48" s="35" t="s">
        <v>39</v>
      </c>
      <c r="D48" s="34" t="s">
        <v>5</v>
      </c>
      <c r="E48" s="34" t="s">
        <v>99</v>
      </c>
      <c r="F48" s="35"/>
      <c r="G48" s="35">
        <f>0.15*(C5-C6)</f>
        <v>0.3</v>
      </c>
      <c r="H48" s="35">
        <f>G48*(C5-C6)</f>
        <v>0.6</v>
      </c>
      <c r="I48" s="35" t="s">
        <v>21</v>
      </c>
      <c r="J48" s="69"/>
    </row>
    <row r="49" spans="1:10" x14ac:dyDescent="0.25">
      <c r="A49" s="28">
        <v>27</v>
      </c>
      <c r="B49" s="36" t="s">
        <v>9</v>
      </c>
      <c r="C49" s="37" t="s">
        <v>48</v>
      </c>
      <c r="D49" s="36" t="s">
        <v>34</v>
      </c>
      <c r="E49" s="36" t="s">
        <v>26</v>
      </c>
      <c r="F49" s="37"/>
      <c r="G49" s="37" t="s">
        <v>31</v>
      </c>
      <c r="H49" s="37">
        <v>0</v>
      </c>
      <c r="I49" s="37"/>
      <c r="J49" s="69"/>
    </row>
    <row r="50" spans="1:10" x14ac:dyDescent="0.25">
      <c r="A50" s="28">
        <v>28</v>
      </c>
      <c r="B50" s="36" t="s">
        <v>9</v>
      </c>
      <c r="C50" s="37" t="s">
        <v>48</v>
      </c>
      <c r="D50" s="36" t="s">
        <v>35</v>
      </c>
      <c r="E50" s="36" t="s">
        <v>26</v>
      </c>
      <c r="F50" s="37"/>
      <c r="G50" s="37" t="s">
        <v>31</v>
      </c>
      <c r="H50" s="37">
        <v>0</v>
      </c>
      <c r="I50" s="37"/>
      <c r="J50" s="69"/>
    </row>
    <row r="51" spans="1:10" x14ac:dyDescent="0.25">
      <c r="A51" s="28">
        <v>29</v>
      </c>
      <c r="B51" s="36" t="s">
        <v>9</v>
      </c>
      <c r="C51" s="37" t="s">
        <v>48</v>
      </c>
      <c r="D51" s="36" t="s">
        <v>36</v>
      </c>
      <c r="E51" s="36" t="s">
        <v>26</v>
      </c>
      <c r="F51" s="37"/>
      <c r="G51" s="37" t="s">
        <v>31</v>
      </c>
      <c r="H51" s="37">
        <v>0</v>
      </c>
      <c r="I51" s="37"/>
      <c r="J51" s="69"/>
    </row>
    <row r="52" spans="1:10" ht="30" x14ac:dyDescent="0.25">
      <c r="A52" s="28">
        <v>30</v>
      </c>
      <c r="B52" s="36" t="s">
        <v>9</v>
      </c>
      <c r="C52" s="37" t="s">
        <v>48</v>
      </c>
      <c r="D52" s="36" t="s">
        <v>6</v>
      </c>
      <c r="E52" s="36" t="s">
        <v>99</v>
      </c>
      <c r="F52" s="37"/>
      <c r="G52" s="37">
        <v>0.15</v>
      </c>
      <c r="H52" s="37">
        <f>G52*(C5-C6)</f>
        <v>0.3</v>
      </c>
      <c r="I52" s="37" t="s">
        <v>21</v>
      </c>
      <c r="J52" s="69"/>
    </row>
    <row r="53" spans="1:10" ht="30" x14ac:dyDescent="0.25">
      <c r="A53" s="28">
        <v>31</v>
      </c>
      <c r="B53" s="36" t="s">
        <v>9</v>
      </c>
      <c r="C53" s="37" t="s">
        <v>48</v>
      </c>
      <c r="D53" s="36" t="s">
        <v>11</v>
      </c>
      <c r="E53" s="36" t="s">
        <v>99</v>
      </c>
      <c r="F53" s="37"/>
      <c r="G53" s="37">
        <v>1</v>
      </c>
      <c r="H53" s="37">
        <f>G53*(C5-C6)</f>
        <v>2</v>
      </c>
      <c r="I53" s="37" t="s">
        <v>21</v>
      </c>
      <c r="J53" s="69"/>
    </row>
    <row r="54" spans="1:10" ht="30" x14ac:dyDescent="0.25">
      <c r="A54" s="28">
        <v>32</v>
      </c>
      <c r="B54" s="36" t="s">
        <v>9</v>
      </c>
      <c r="C54" s="37" t="s">
        <v>48</v>
      </c>
      <c r="D54" s="36" t="s">
        <v>12</v>
      </c>
      <c r="E54" s="36" t="s">
        <v>99</v>
      </c>
      <c r="F54" s="37"/>
      <c r="G54" s="37">
        <v>1</v>
      </c>
      <c r="H54" s="37">
        <f>G54*(C5-C6)</f>
        <v>2</v>
      </c>
      <c r="I54" s="37" t="s">
        <v>21</v>
      </c>
      <c r="J54" s="69"/>
    </row>
    <row r="55" spans="1:10" ht="30" x14ac:dyDescent="0.25">
      <c r="A55" s="28">
        <v>33</v>
      </c>
      <c r="B55" s="38" t="s">
        <v>9</v>
      </c>
      <c r="C55" s="38" t="s">
        <v>47</v>
      </c>
      <c r="D55" s="38" t="s">
        <v>49</v>
      </c>
      <c r="E55" s="38" t="s">
        <v>26</v>
      </c>
      <c r="F55" s="39"/>
      <c r="G55" s="39" t="s">
        <v>31</v>
      </c>
      <c r="H55" s="39">
        <v>0</v>
      </c>
      <c r="I55" s="39"/>
      <c r="J55" s="69"/>
    </row>
    <row r="56" spans="1:10" x14ac:dyDescent="0.25">
      <c r="A56" s="28">
        <v>34</v>
      </c>
      <c r="B56" s="40" t="s">
        <v>17</v>
      </c>
      <c r="C56" s="41" t="s">
        <v>38</v>
      </c>
      <c r="D56" s="40" t="s">
        <v>25</v>
      </c>
      <c r="E56" s="40" t="s">
        <v>26</v>
      </c>
      <c r="F56" s="41"/>
      <c r="G56" s="41" t="s">
        <v>31</v>
      </c>
      <c r="H56" s="41">
        <v>0</v>
      </c>
      <c r="I56" s="41"/>
      <c r="J56" s="69"/>
    </row>
    <row r="57" spans="1:10" x14ac:dyDescent="0.25">
      <c r="A57" s="28">
        <v>35</v>
      </c>
      <c r="B57" s="40" t="s">
        <v>17</v>
      </c>
      <c r="C57" s="41" t="s">
        <v>38</v>
      </c>
      <c r="D57" s="40" t="s">
        <v>50</v>
      </c>
      <c r="E57" s="40" t="s">
        <v>26</v>
      </c>
      <c r="F57" s="41"/>
      <c r="G57" s="41" t="s">
        <v>31</v>
      </c>
      <c r="H57" s="41">
        <v>0</v>
      </c>
      <c r="I57" s="41"/>
      <c r="J57" s="69"/>
    </row>
    <row r="58" spans="1:10" ht="75" x14ac:dyDescent="0.25">
      <c r="A58" s="28">
        <v>36</v>
      </c>
      <c r="B58" s="40" t="s">
        <v>17</v>
      </c>
      <c r="C58" s="41" t="s">
        <v>38</v>
      </c>
      <c r="D58" s="40" t="s">
        <v>56</v>
      </c>
      <c r="E58" s="40" t="s">
        <v>26</v>
      </c>
      <c r="F58" s="41"/>
      <c r="G58" s="41" t="s">
        <v>31</v>
      </c>
      <c r="H58" s="41">
        <v>0</v>
      </c>
      <c r="I58" s="41"/>
      <c r="J58" s="69"/>
    </row>
    <row r="59" spans="1:10" ht="30" x14ac:dyDescent="0.25">
      <c r="A59" s="28">
        <v>37</v>
      </c>
      <c r="B59" s="40" t="s">
        <v>17</v>
      </c>
      <c r="C59" s="41" t="s">
        <v>38</v>
      </c>
      <c r="D59" s="40" t="s">
        <v>55</v>
      </c>
      <c r="E59" s="40" t="s">
        <v>99</v>
      </c>
      <c r="F59" s="41"/>
      <c r="G59" s="41">
        <v>0.15</v>
      </c>
      <c r="H59" s="41">
        <f>G59*C6</f>
        <v>0.15</v>
      </c>
      <c r="I59" s="41" t="s">
        <v>21</v>
      </c>
      <c r="J59" s="69"/>
    </row>
    <row r="60" spans="1:10" ht="30" x14ac:dyDescent="0.25">
      <c r="A60" s="28">
        <v>38</v>
      </c>
      <c r="B60" s="40" t="s">
        <v>17</v>
      </c>
      <c r="C60" s="41" t="s">
        <v>38</v>
      </c>
      <c r="D60" s="40" t="s">
        <v>54</v>
      </c>
      <c r="E60" s="40" t="s">
        <v>99</v>
      </c>
      <c r="F60" s="41"/>
      <c r="G60" s="41">
        <v>1.1499999999999999</v>
      </c>
      <c r="H60" s="41">
        <f>G60*C5</f>
        <v>3.4499999999999997</v>
      </c>
      <c r="I60" s="41" t="s">
        <v>21</v>
      </c>
      <c r="J60" s="69"/>
    </row>
    <row r="61" spans="1:10" ht="30" x14ac:dyDescent="0.25">
      <c r="A61" s="28">
        <v>39</v>
      </c>
      <c r="B61" s="40" t="s">
        <v>17</v>
      </c>
      <c r="C61" s="41" t="s">
        <v>38</v>
      </c>
      <c r="D61" s="40" t="s">
        <v>19</v>
      </c>
      <c r="E61" s="40" t="s">
        <v>99</v>
      </c>
      <c r="F61" s="41"/>
      <c r="G61" s="41">
        <v>0.3</v>
      </c>
      <c r="H61" s="41">
        <f>G61*C5</f>
        <v>0.89999999999999991</v>
      </c>
      <c r="I61" s="41"/>
      <c r="J61" s="69"/>
    </row>
    <row r="62" spans="1:10" ht="30" x14ac:dyDescent="0.25">
      <c r="A62" s="28">
        <v>40</v>
      </c>
      <c r="B62" s="40" t="s">
        <v>17</v>
      </c>
      <c r="C62" s="41" t="s">
        <v>38</v>
      </c>
      <c r="D62" s="40" t="s">
        <v>18</v>
      </c>
      <c r="E62" s="40" t="s">
        <v>99</v>
      </c>
      <c r="F62" s="41"/>
      <c r="G62" s="41">
        <v>2</v>
      </c>
      <c r="H62" s="41">
        <f>G62*C5</f>
        <v>6</v>
      </c>
      <c r="I62" s="41" t="s">
        <v>21</v>
      </c>
      <c r="J62" s="69"/>
    </row>
    <row r="63" spans="1:10" ht="30" x14ac:dyDescent="0.25">
      <c r="A63" s="28">
        <v>41</v>
      </c>
      <c r="B63" s="42" t="s">
        <v>65</v>
      </c>
      <c r="C63" s="43" t="s">
        <v>67</v>
      </c>
      <c r="D63" s="42" t="s">
        <v>69</v>
      </c>
      <c r="E63" s="42" t="s">
        <v>99</v>
      </c>
      <c r="F63" s="43"/>
      <c r="G63" s="43">
        <v>0.3</v>
      </c>
      <c r="H63" s="43">
        <f>G63*C5</f>
        <v>0.89999999999999991</v>
      </c>
      <c r="I63" s="43"/>
      <c r="J63" s="69"/>
    </row>
    <row r="64" spans="1:10" ht="30" x14ac:dyDescent="0.25">
      <c r="A64" s="28">
        <v>42</v>
      </c>
      <c r="B64" s="42" t="s">
        <v>65</v>
      </c>
      <c r="C64" s="43" t="s">
        <v>67</v>
      </c>
      <c r="D64" s="42" t="s">
        <v>70</v>
      </c>
      <c r="E64" s="42" t="s">
        <v>26</v>
      </c>
      <c r="F64" s="43"/>
      <c r="G64" s="43" t="s">
        <v>31</v>
      </c>
      <c r="H64" s="43">
        <v>0</v>
      </c>
      <c r="I64" s="43"/>
      <c r="J64" s="69"/>
    </row>
    <row r="65" spans="1:10" x14ac:dyDescent="0.25">
      <c r="A65" s="28">
        <v>43</v>
      </c>
      <c r="B65" s="27" t="s">
        <v>66</v>
      </c>
      <c r="C65" s="20" t="s">
        <v>68</v>
      </c>
      <c r="D65" s="27" t="s">
        <v>72</v>
      </c>
      <c r="E65" s="27" t="s">
        <v>26</v>
      </c>
      <c r="F65" s="20"/>
      <c r="G65" s="20" t="s">
        <v>31</v>
      </c>
      <c r="H65" s="20">
        <v>0</v>
      </c>
      <c r="I65" s="20"/>
      <c r="J65" s="69"/>
    </row>
    <row r="66" spans="1:10" ht="30" x14ac:dyDescent="0.25">
      <c r="A66" s="28">
        <v>44</v>
      </c>
      <c r="B66" s="27" t="s">
        <v>66</v>
      </c>
      <c r="C66" s="20" t="s">
        <v>68</v>
      </c>
      <c r="D66" s="27" t="s">
        <v>71</v>
      </c>
      <c r="E66" s="27" t="s">
        <v>99</v>
      </c>
      <c r="F66" s="20"/>
      <c r="G66" s="20">
        <v>1.1499999999999999</v>
      </c>
      <c r="H66" s="20">
        <f>G66*C5</f>
        <v>3.4499999999999997</v>
      </c>
      <c r="I66" s="20"/>
      <c r="J66" s="69"/>
    </row>
    <row r="68" spans="1:10" x14ac:dyDescent="0.25">
      <c r="F68" s="2"/>
      <c r="G68" s="2"/>
      <c r="H68" s="2"/>
      <c r="I68" s="2"/>
    </row>
    <row r="69" spans="1:10" ht="15" customHeight="1" x14ac:dyDescent="0.25">
      <c r="A69" s="56" t="s">
        <v>16</v>
      </c>
      <c r="B69" s="56"/>
      <c r="C69" s="56"/>
      <c r="D69" s="56"/>
      <c r="E69" s="56"/>
      <c r="F69" s="56"/>
      <c r="G69" s="56"/>
      <c r="H69" s="56"/>
      <c r="I69" s="56"/>
      <c r="J69" s="56"/>
    </row>
    <row r="70" spans="1:10" ht="15" customHeight="1" x14ac:dyDescent="0.25">
      <c r="A70" s="2"/>
      <c r="C70" s="2"/>
      <c r="F70" s="2"/>
      <c r="G70" s="2"/>
      <c r="H70" s="2"/>
      <c r="I70" s="2"/>
    </row>
    <row r="71" spans="1:10" ht="15" customHeight="1" x14ac:dyDescent="0.25">
      <c r="A71" s="50" t="s">
        <v>23</v>
      </c>
      <c r="B71" s="50"/>
      <c r="C71" s="50"/>
      <c r="D71" s="50"/>
      <c r="E71" s="50"/>
      <c r="F71" s="50"/>
      <c r="G71" s="50"/>
      <c r="H71" s="50"/>
      <c r="I71" s="50"/>
      <c r="J71" s="50"/>
    </row>
    <row r="72" spans="1:10" ht="15" customHeight="1" x14ac:dyDescent="0.25">
      <c r="A72" s="50" t="s">
        <v>90</v>
      </c>
      <c r="B72" s="50"/>
      <c r="C72" s="50"/>
      <c r="D72" s="50"/>
      <c r="E72" s="50"/>
      <c r="F72" s="50"/>
      <c r="G72" s="50"/>
      <c r="H72" s="50"/>
      <c r="I72" s="50"/>
      <c r="J72" s="50"/>
    </row>
    <row r="73" spans="1:10" x14ac:dyDescent="0.25">
      <c r="A73" s="50" t="s">
        <v>77</v>
      </c>
      <c r="B73" s="50"/>
      <c r="C73" s="50"/>
      <c r="D73" s="50"/>
      <c r="E73" s="50"/>
      <c r="F73" s="50"/>
      <c r="G73" s="50"/>
      <c r="H73" s="50"/>
      <c r="I73" s="50"/>
      <c r="J73" s="50"/>
    </row>
    <row r="74" spans="1:10" x14ac:dyDescent="0.25">
      <c r="A74" s="50" t="s">
        <v>89</v>
      </c>
      <c r="B74" s="50"/>
      <c r="C74" s="50"/>
      <c r="D74" s="50"/>
      <c r="E74" s="50"/>
      <c r="F74" s="50"/>
      <c r="G74" s="50"/>
      <c r="H74" s="50"/>
      <c r="I74" s="50"/>
      <c r="J74" s="50"/>
    </row>
  </sheetData>
  <sheetProtection algorithmName="SHA-512" hashValue="V2cn98Cq84/sj6N8d8y5Fz5OIw8M7qlC3z6HFue8iGK2pHLTVkwoFRqMqdRpVwnl8FkJlPGvbqsvZR7b3V27Zg==" saltValue="Mi80nLQPFQQsR5TqGKaETw==" spinCount="100000" sheet="1" objects="1" scenarios="1"/>
  <dataConsolidate/>
  <mergeCells count="18">
    <mergeCell ref="G2:J2"/>
    <mergeCell ref="G8:J8"/>
    <mergeCell ref="G3:J3"/>
    <mergeCell ref="A73:J73"/>
    <mergeCell ref="A2:B2"/>
    <mergeCell ref="A3:B3"/>
    <mergeCell ref="A74:J74"/>
    <mergeCell ref="C2:E2"/>
    <mergeCell ref="C3:E3"/>
    <mergeCell ref="D5:E5"/>
    <mergeCell ref="A6:B6"/>
    <mergeCell ref="A5:B5"/>
    <mergeCell ref="A72:J72"/>
    <mergeCell ref="A71:J71"/>
    <mergeCell ref="A69:J69"/>
    <mergeCell ref="G9:J18"/>
    <mergeCell ref="J23:J66"/>
    <mergeCell ref="F2:F18"/>
  </mergeCells>
  <conditionalFormatting sqref="C23 C25 C37:C39 C33 C27:C28 C42">
    <cfRule type="containsText" priority="12" stopIfTrue="1" operator="containsText" text="Mandatory">
      <formula>NOT(ISERROR(SEARCH("Mandatory",C23)))</formula>
    </cfRule>
  </conditionalFormatting>
  <conditionalFormatting sqref="C36">
    <cfRule type="containsText" priority="11" stopIfTrue="1" operator="containsText" text="Mandatory">
      <formula>NOT(ISERROR(SEARCH("Mandatory",C36)))</formula>
    </cfRule>
  </conditionalFormatting>
  <conditionalFormatting sqref="C44">
    <cfRule type="containsText" priority="10" stopIfTrue="1" operator="containsText" text="Mandatory">
      <formula>NOT(ISERROR(SEARCH("Mandatory",C44)))</formula>
    </cfRule>
  </conditionalFormatting>
  <conditionalFormatting sqref="C24">
    <cfRule type="containsText" priority="9" stopIfTrue="1" operator="containsText" text="Mandatory">
      <formula>NOT(ISERROR(SEARCH("Mandatory",C24)))</formula>
    </cfRule>
  </conditionalFormatting>
  <conditionalFormatting sqref="C34">
    <cfRule type="containsText" priority="7" stopIfTrue="1" operator="containsText" text="Mandatory">
      <formula>NOT(ISERROR(SEARCH("Mandatory",C34)))</formula>
    </cfRule>
  </conditionalFormatting>
  <conditionalFormatting sqref="C35">
    <cfRule type="containsText" priority="6" stopIfTrue="1" operator="containsText" text="Mandatory">
      <formula>NOT(ISERROR(SEARCH("Mandatory",C35)))</formula>
    </cfRule>
  </conditionalFormatting>
  <conditionalFormatting sqref="C26">
    <cfRule type="containsText" priority="4" stopIfTrue="1" operator="containsText" text="Mandatory">
      <formula>NOT(ISERROR(SEARCH("Mandatory",C26)))</formula>
    </cfRule>
  </conditionalFormatting>
  <conditionalFormatting sqref="C40">
    <cfRule type="containsText" priority="3" stopIfTrue="1" operator="containsText" text="Mandatory">
      <formula>NOT(ISERROR(SEARCH("Mandatory",C40)))</formula>
    </cfRule>
  </conditionalFormatting>
  <conditionalFormatting sqref="C41">
    <cfRule type="containsText" priority="2" stopIfTrue="1" operator="containsText" text="Mandatory">
      <formula>NOT(ISERROR(SEARCH("Mandatory",C41)))</formula>
    </cfRule>
  </conditionalFormatting>
  <conditionalFormatting sqref="C29">
    <cfRule type="containsText" priority="1" stopIfTrue="1" operator="containsText" text="Mandatory">
      <formula>NOT(ISERROR(SEARCH("Mandatory",C29)))</formula>
    </cfRule>
  </conditionalFormatting>
  <dataValidations count="3">
    <dataValidation type="list" allowBlank="1" showInputMessage="1" showErrorMessage="1" sqref="C11:C17" xr:uid="{00000000-0002-0000-0000-000000000000}">
      <formula1>"Y,N"</formula1>
    </dataValidation>
    <dataValidation type="whole" allowBlank="1" showInputMessage="1" showErrorMessage="1" sqref="C6" xr:uid="{00000000-0002-0000-0000-000001000000}">
      <formula1>0</formula1>
      <formula2>C5-2</formula2>
    </dataValidation>
    <dataValidation type="whole" allowBlank="1" showInputMessage="1" showErrorMessage="1" sqref="C5" xr:uid="{00000000-0002-0000-0000-000002000000}">
      <formula1>2</formula1>
      <formula2>1000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estimate</vt:lpstr>
    </vt:vector>
  </TitlesOfParts>
  <Company>CitiXsys Technologies Pvt.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dc:creator>
  <cp:lastModifiedBy>Pankaj Sharma</cp:lastModifiedBy>
  <dcterms:created xsi:type="dcterms:W3CDTF">2007-04-23T06:29:01Z</dcterms:created>
  <dcterms:modified xsi:type="dcterms:W3CDTF">2023-04-14T08:38:10Z</dcterms:modified>
</cp:coreProperties>
</file>